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H:\Daten\Downloads\"/>
    </mc:Choice>
  </mc:AlternateContent>
  <bookViews>
    <workbookView xWindow="0" yWindow="0" windowWidth="28800" windowHeight="11625"/>
  </bookViews>
  <sheets>
    <sheet name="Taxen Rechner" sheetId="9" r:id="rId1"/>
    <sheet name="Tarife" sheetId="6" r:id="rId2"/>
  </sheets>
  <definedNames>
    <definedName name="_xlnm._FilterDatabase" localSheetId="0" hidden="1">'Taxen Rechner'!$A$3:$L$7</definedName>
    <definedName name="BabyZuschlag">Tarife!$L$3</definedName>
    <definedName name="Rabatt">Tarife!$J$3</definedName>
    <definedName name="Z_76111B21_69A6_4CAD_8103_C48F12025D5D_.wvu.FilterData" localSheetId="0" hidden="1">'Taxen Rechner'!$A$3:$L$7</definedName>
    <definedName name="Z_76111B21_69A6_4CAD_8103_C48F12025D5D_.wvu.Rows" localSheetId="0" hidden="1">'Taxen Rechner'!#REF!,'Taxen Rechner'!#REF!</definedName>
  </definedNames>
  <calcPr calcId="162913"/>
  <customWorkbookViews>
    <customWorkbookView name="Ibrahimi Fitore - Persönliche Ansicht" guid="{76111B21-69A6-4CAD-8103-C48F12025D5D}" mergeInterval="0" personalView="1" maximized="1" windowWidth="1920" windowHeight="855" activeSheetId="1"/>
  </customWorkbookViews>
</workbook>
</file>

<file path=xl/calcChain.xml><?xml version="1.0" encoding="utf-8"?>
<calcChain xmlns="http://schemas.openxmlformats.org/spreadsheetml/2006/main">
  <c r="O4" i="6" l="1"/>
  <c r="O5" i="6"/>
  <c r="O8" i="6"/>
  <c r="O9" i="6"/>
  <c r="O3" i="6"/>
  <c r="N4" i="6"/>
  <c r="N5" i="6"/>
  <c r="N6" i="6"/>
  <c r="O6" i="6" s="1"/>
  <c r="N7" i="6"/>
  <c r="O7" i="6" s="1"/>
  <c r="N8" i="6"/>
  <c r="N9" i="6"/>
  <c r="N10" i="6"/>
  <c r="N11" i="6"/>
  <c r="N12" i="6"/>
  <c r="N13" i="6"/>
  <c r="N14" i="6"/>
  <c r="N3" i="6"/>
  <c r="H9" i="6"/>
  <c r="H8" i="6"/>
  <c r="H7" i="6"/>
  <c r="H6" i="6"/>
  <c r="H5" i="6"/>
  <c r="H4" i="6"/>
  <c r="H3" i="6"/>
  <c r="G4" i="9" l="1"/>
  <c r="G5" i="9" l="1"/>
  <c r="H5" i="9" s="1"/>
  <c r="G6" i="9"/>
  <c r="J6" i="9" s="1"/>
  <c r="G7" i="9"/>
  <c r="H7" i="9" s="1"/>
  <c r="I6" i="9" l="1"/>
  <c r="I7" i="9"/>
  <c r="K7" i="9"/>
  <c r="L7" i="9" s="1"/>
  <c r="K5" i="9"/>
  <c r="L5" i="9" s="1"/>
  <c r="J7" i="9"/>
  <c r="J5" i="9"/>
  <c r="I5" i="9"/>
  <c r="H6" i="9"/>
  <c r="K6" i="9" l="1"/>
  <c r="L6" i="9" s="1"/>
  <c r="H4" i="9" l="1"/>
  <c r="K4" i="9" s="1"/>
  <c r="L4" i="9" l="1"/>
  <c r="J4" i="9"/>
  <c r="I4" i="9"/>
</calcChain>
</file>

<file path=xl/sharedStrings.xml><?xml version="1.0" encoding="utf-8"?>
<sst xmlns="http://schemas.openxmlformats.org/spreadsheetml/2006/main" count="52" uniqueCount="33">
  <si>
    <t>Pers.Nr.</t>
  </si>
  <si>
    <t>CHF</t>
  </si>
  <si>
    <t>Tages-   taxe</t>
  </si>
  <si>
    <t>Brutto-Jahreseinkommen</t>
  </si>
  <si>
    <t>von</t>
  </si>
  <si>
    <t>bis</t>
  </si>
  <si>
    <t>Tagestaxe</t>
  </si>
  <si>
    <t xml:space="preserve">CHF </t>
  </si>
  <si>
    <t xml:space="preserve">Total Einkommen </t>
  </si>
  <si>
    <t>zweitem Kind</t>
  </si>
  <si>
    <t xml:space="preserve">Baby-Zuschlag </t>
  </si>
  <si>
    <t>bis 18 Mt.</t>
  </si>
  <si>
    <t>Taxe
2/3</t>
  </si>
  <si>
    <t>Taxe
1/2</t>
  </si>
  <si>
    <t>Name</t>
  </si>
  <si>
    <t>vereinbarte
Belegung</t>
  </si>
  <si>
    <t>Tagestaxen</t>
  </si>
  <si>
    <t>Fixer Abzug</t>
  </si>
  <si>
    <t>Vorname Kind</t>
  </si>
  <si>
    <t>Tage / Jahr</t>
  </si>
  <si>
    <t>pro Jahr</t>
  </si>
  <si>
    <t>pro Monat</t>
  </si>
  <si>
    <t xml:space="preserve">Geburtsdatum 
</t>
  </si>
  <si>
    <t>Stammdaten</t>
  </si>
  <si>
    <r>
      <t xml:space="preserve">Rabatt </t>
    </r>
    <r>
      <rPr>
        <b/>
        <sz val="10"/>
        <color rgb="FFFF0000"/>
        <rFont val="Arial"/>
        <family val="2"/>
      </rPr>
      <t>ab</t>
    </r>
  </si>
  <si>
    <t>derzeit kein</t>
  </si>
  <si>
    <t>Rabatt</t>
  </si>
  <si>
    <t>Code</t>
  </si>
  <si>
    <t>mit Babyzuschlag</t>
  </si>
  <si>
    <t>Hilfsliste</t>
  </si>
  <si>
    <t>Hilfsliste mit Babyzuschlag</t>
  </si>
  <si>
    <t>Berechnung anhand vom Jahreseinkommen</t>
  </si>
  <si>
    <t>Tagestaxe (mit Baby Zuschlag +25%)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</si>
</sst>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Fr.&quot;* #,##0.00_);_(&quot;Fr.&quot;* \(#,##0.00\);_(&quot;Fr.&quot;* &quot;-&quot;??_);_(@_)"/>
    <numFmt numFmtId="165" formatCode="_(* #,##0.00_);_(* \(#,##0.00\);_(* &quot;-&quot;??_);_(@_)"/>
    <numFmt numFmtId="166" formatCode="dd\-mmm\-yy_)"/>
    <numFmt numFmtId="167" formatCode="&quot;Fr.&quot;\ #,##0.00"/>
    <numFmt numFmtId="168" formatCode="0.0%"/>
    <numFmt numFmtId="169" formatCode="[$CHF]* #,##0.00"/>
    <numFmt numFmtId="170" formatCode="&quot;Basis &quot;0&quot; Tage&quot;"/>
  </numFmts>
  <fonts count="10" x14ac:knownFonts="1">
    <font>
      <sz val="10"/>
      <name val="Helv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Helv"/>
    </font>
    <font>
      <b/>
      <sz val="13"/>
      <name val="Arial"/>
      <family val="2"/>
    </font>
    <font>
      <b/>
      <sz val="10"/>
      <name val="Helv"/>
    </font>
    <font>
      <sz val="10"/>
      <name val="Helv"/>
    </font>
    <font>
      <sz val="1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66" fontId="0" fillId="0" borderId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7" fillId="0" borderId="0"/>
    <xf numFmtId="164" fontId="7" fillId="0" borderId="0" applyFont="0" applyFill="0" applyBorder="0" applyAlignment="0" applyProtection="0"/>
  </cellStyleXfs>
  <cellXfs count="84">
    <xf numFmtId="166" fontId="0" fillId="0" borderId="0" xfId="0"/>
    <xf numFmtId="4" fontId="0" fillId="0" borderId="0" xfId="0" applyNumberFormat="1"/>
    <xf numFmtId="166" fontId="2" fillId="5" borderId="0" xfId="0" applyFont="1" applyFill="1" applyBorder="1" applyAlignment="1">
      <alignment vertical="center"/>
    </xf>
    <xf numFmtId="4" fontId="2" fillId="5" borderId="5" xfId="0" applyNumberFormat="1" applyFont="1" applyFill="1" applyBorder="1" applyAlignment="1">
      <alignment vertical="center"/>
    </xf>
    <xf numFmtId="166" fontId="2" fillId="5" borderId="4" xfId="0" applyFont="1" applyFill="1" applyBorder="1"/>
    <xf numFmtId="166" fontId="2" fillId="5" borderId="0" xfId="0" applyFont="1" applyFill="1" applyAlignment="1">
      <alignment vertical="center"/>
    </xf>
    <xf numFmtId="166" fontId="2" fillId="5" borderId="4" xfId="0" applyFont="1" applyFill="1" applyBorder="1" applyAlignment="1">
      <alignment vertical="center"/>
    </xf>
    <xf numFmtId="166" fontId="2" fillId="4" borderId="4" xfId="0" applyFont="1" applyFill="1" applyBorder="1" applyAlignment="1"/>
    <xf numFmtId="166" fontId="2" fillId="4" borderId="0" xfId="0" applyFont="1" applyFill="1" applyBorder="1" applyAlignment="1">
      <alignment horizontal="right"/>
    </xf>
    <xf numFmtId="166" fontId="2" fillId="4" borderId="5" xfId="0" applyFont="1" applyFill="1" applyBorder="1" applyAlignment="1">
      <alignment horizontal="right"/>
    </xf>
    <xf numFmtId="0" fontId="2" fillId="3" borderId="0" xfId="0" applyNumberFormat="1" applyFont="1" applyFill="1" applyAlignment="1">
      <alignment vertical="center" wrapText="1"/>
    </xf>
    <xf numFmtId="0" fontId="2" fillId="3" borderId="0" xfId="0" applyNumberFormat="1" applyFont="1" applyFill="1" applyAlignment="1" applyProtection="1">
      <alignment vertical="center" wrapText="1"/>
    </xf>
    <xf numFmtId="1" fontId="2" fillId="0" borderId="0" xfId="0" applyNumberFormat="1" applyFont="1" applyFill="1" applyAlignment="1" applyProtection="1">
      <alignment vertical="center" wrapText="1"/>
    </xf>
    <xf numFmtId="0" fontId="2" fillId="0" borderId="0" xfId="0" applyNumberFormat="1" applyFont="1" applyFill="1" applyAlignment="1" applyProtection="1">
      <alignment vertical="center" wrapText="1"/>
    </xf>
    <xf numFmtId="2" fontId="2" fillId="3" borderId="0" xfId="0" applyNumberFormat="1" applyFont="1" applyFill="1" applyAlignment="1" applyProtection="1">
      <alignment horizontal="center" vertical="center" wrapText="1"/>
    </xf>
    <xf numFmtId="166" fontId="1" fillId="4" borderId="0" xfId="0" applyFont="1" applyFill="1"/>
    <xf numFmtId="4" fontId="2" fillId="4" borderId="0" xfId="0" applyNumberFormat="1" applyFont="1" applyFill="1"/>
    <xf numFmtId="166" fontId="2" fillId="4" borderId="0" xfId="0" applyFont="1" applyFill="1"/>
    <xf numFmtId="166" fontId="0" fillId="0" borderId="0" xfId="0" applyFill="1"/>
    <xf numFmtId="166" fontId="1" fillId="4" borderId="0" xfId="0" applyFont="1" applyFill="1" applyAlignment="1">
      <alignment horizontal="center"/>
    </xf>
    <xf numFmtId="166" fontId="6" fillId="4" borderId="0" xfId="0" applyFont="1" applyFill="1" applyAlignment="1">
      <alignment horizontal="center"/>
    </xf>
    <xf numFmtId="166" fontId="0" fillId="0" borderId="0" xfId="0" applyAlignment="1">
      <alignment horizontal="center"/>
    </xf>
    <xf numFmtId="166" fontId="4" fillId="0" borderId="0" xfId="0" applyFont="1" applyFill="1" applyBorder="1" applyProtection="1"/>
    <xf numFmtId="166" fontId="4" fillId="2" borderId="0" xfId="0" applyFont="1" applyFill="1" applyBorder="1" applyProtection="1"/>
    <xf numFmtId="168" fontId="2" fillId="5" borderId="0" xfId="0" applyNumberFormat="1" applyFont="1" applyFill="1" applyAlignment="1">
      <alignment horizontal="center"/>
    </xf>
    <xf numFmtId="0" fontId="2" fillId="0" borderId="0" xfId="0" applyNumberFormat="1" applyFont="1" applyFill="1" applyAlignment="1" applyProtection="1">
      <alignment horizontal="left" vertical="center" wrapText="1"/>
    </xf>
    <xf numFmtId="0" fontId="5" fillId="0" borderId="6" xfId="0" applyNumberFormat="1" applyFont="1" applyFill="1" applyBorder="1" applyAlignment="1" applyProtection="1">
      <alignment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65" fontId="0" fillId="0" borderId="0" xfId="2" applyFont="1"/>
    <xf numFmtId="167" fontId="3" fillId="0" borderId="0" xfId="0" applyNumberFormat="1" applyFont="1" applyFill="1" applyAlignment="1" applyProtection="1">
      <alignment vertical="center" wrapText="1"/>
    </xf>
    <xf numFmtId="1" fontId="0" fillId="0" borderId="0" xfId="0" applyNumberFormat="1"/>
    <xf numFmtId="0" fontId="5" fillId="0" borderId="0" xfId="0" applyNumberFormat="1" applyFont="1" applyFill="1" applyBorder="1" applyAlignment="1" applyProtection="1">
      <alignment vertical="center"/>
    </xf>
    <xf numFmtId="9" fontId="2" fillId="0" borderId="1" xfId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3" borderId="0" xfId="0" applyNumberFormat="1" applyFont="1" applyFill="1" applyAlignment="1">
      <alignment horizontal="center" vertical="center" wrapText="1"/>
    </xf>
    <xf numFmtId="169" fontId="3" fillId="0" borderId="1" xfId="0" applyNumberFormat="1" applyFont="1" applyFill="1" applyBorder="1" applyAlignment="1" applyProtection="1">
      <alignment vertical="center"/>
      <protection locked="0"/>
    </xf>
    <xf numFmtId="0" fontId="2" fillId="3" borderId="0" xfId="0" applyNumberFormat="1" applyFont="1" applyFill="1" applyAlignment="1">
      <alignment horizontal="left" vertical="center" wrapText="1"/>
    </xf>
    <xf numFmtId="4" fontId="4" fillId="5" borderId="17" xfId="0" applyNumberFormat="1" applyFont="1" applyFill="1" applyBorder="1" applyAlignment="1" applyProtection="1">
      <alignment vertical="center"/>
    </xf>
    <xf numFmtId="4" fontId="4" fillId="5" borderId="17" xfId="0" applyNumberFormat="1" applyFont="1" applyFill="1" applyBorder="1" applyAlignment="1" applyProtection="1">
      <alignment horizontal="center" vertical="center"/>
    </xf>
    <xf numFmtId="4" fontId="4" fillId="0" borderId="17" xfId="0" applyNumberFormat="1" applyFont="1" applyFill="1" applyBorder="1" applyAlignment="1" applyProtection="1">
      <alignment vertical="center"/>
    </xf>
    <xf numFmtId="4" fontId="4" fillId="0" borderId="17" xfId="0" applyNumberFormat="1" applyFont="1" applyFill="1" applyBorder="1" applyAlignment="1" applyProtection="1">
      <alignment horizontal="center" vertical="center"/>
    </xf>
    <xf numFmtId="2" fontId="2" fillId="0" borderId="7" xfId="0" applyNumberFormat="1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center" wrapText="1"/>
    </xf>
    <xf numFmtId="2" fontId="2" fillId="8" borderId="7" xfId="0" applyNumberFormat="1" applyFont="1" applyFill="1" applyBorder="1" applyAlignment="1" applyProtection="1">
      <alignment horizontal="center" vertical="center" wrapText="1"/>
    </xf>
    <xf numFmtId="2" fontId="3" fillId="8" borderId="1" xfId="0" applyNumberFormat="1" applyFont="1" applyFill="1" applyBorder="1" applyAlignment="1" applyProtection="1">
      <alignment horizontal="center" vertical="center" wrapText="1"/>
    </xf>
    <xf numFmtId="2" fontId="2" fillId="8" borderId="1" xfId="0" applyNumberFormat="1" applyFont="1" applyFill="1" applyBorder="1" applyAlignment="1" applyProtection="1">
      <alignment horizontal="center" vertical="center" wrapText="1"/>
    </xf>
    <xf numFmtId="2" fontId="2" fillId="8" borderId="8" xfId="0" applyNumberFormat="1" applyFont="1" applyFill="1" applyBorder="1" applyAlignment="1" applyProtection="1">
      <alignment horizontal="center" vertical="center" wrapText="1"/>
    </xf>
    <xf numFmtId="1" fontId="3" fillId="0" borderId="1" xfId="0" applyNumberFormat="1" applyFont="1" applyFill="1" applyBorder="1" applyAlignment="1" applyProtection="1">
      <alignment horizontal="left" vertical="top"/>
    </xf>
    <xf numFmtId="1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166" fontId="3" fillId="0" borderId="1" xfId="0" applyFont="1" applyFill="1" applyBorder="1" applyAlignment="1" applyProtection="1">
      <alignment horizontal="left" vertical="top" wrapText="1"/>
    </xf>
    <xf numFmtId="167" fontId="3" fillId="0" borderId="1" xfId="0" applyNumberFormat="1" applyFont="1" applyFill="1" applyBorder="1" applyAlignment="1" applyProtection="1">
      <alignment vertical="top"/>
    </xf>
    <xf numFmtId="2" fontId="2" fillId="6" borderId="11" xfId="0" applyNumberFormat="1" applyFont="1" applyFill="1" applyBorder="1" applyAlignment="1" applyProtection="1">
      <alignment horizontal="center" vertical="top" wrapText="1"/>
    </xf>
    <xf numFmtId="2" fontId="3" fillId="6" borderId="12" xfId="0" applyNumberFormat="1" applyFont="1" applyFill="1" applyBorder="1" applyAlignment="1" applyProtection="1">
      <alignment horizontal="center" vertical="top" wrapText="1"/>
    </xf>
    <xf numFmtId="2" fontId="2" fillId="6" borderId="12" xfId="0" applyNumberFormat="1" applyFont="1" applyFill="1" applyBorder="1" applyAlignment="1" applyProtection="1">
      <alignment horizontal="center" vertical="top" wrapText="1"/>
    </xf>
    <xf numFmtId="2" fontId="2" fillId="6" borderId="13" xfId="0" applyNumberFormat="1" applyFont="1" applyFill="1" applyBorder="1" applyAlignment="1" applyProtection="1">
      <alignment horizontal="center" vertical="top" wrapText="1"/>
    </xf>
    <xf numFmtId="0" fontId="3" fillId="7" borderId="11" xfId="4" applyNumberFormat="1" applyFont="1" applyFill="1" applyBorder="1" applyAlignment="1" applyProtection="1">
      <alignment horizontal="center" vertical="top" wrapText="1"/>
    </xf>
    <xf numFmtId="166" fontId="4" fillId="0" borderId="0" xfId="0" applyFont="1" applyFill="1" applyBorder="1" applyAlignment="1" applyProtection="1">
      <alignment vertical="top"/>
    </xf>
    <xf numFmtId="166" fontId="4" fillId="3" borderId="0" xfId="0" applyFont="1" applyFill="1" applyBorder="1" applyAlignment="1" applyProtection="1">
      <alignment vertical="top"/>
    </xf>
    <xf numFmtId="170" fontId="3" fillId="7" borderId="19" xfId="4" applyNumberFormat="1" applyFont="1" applyFill="1" applyBorder="1" applyAlignment="1" applyProtection="1">
      <alignment horizontal="center" vertical="top" wrapText="1"/>
    </xf>
    <xf numFmtId="2" fontId="2" fillId="0" borderId="20" xfId="0" applyNumberFormat="1" applyFont="1" applyFill="1" applyBorder="1" applyAlignment="1" applyProtection="1">
      <alignment horizontal="center" vertical="center" wrapText="1"/>
    </xf>
    <xf numFmtId="2" fontId="3" fillId="0" borderId="9" xfId="0" applyNumberFormat="1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center" vertical="center" wrapText="1"/>
    </xf>
    <xf numFmtId="2" fontId="2" fillId="0" borderId="10" xfId="0" applyNumberFormat="1" applyFont="1" applyFill="1" applyBorder="1" applyAlignment="1" applyProtection="1">
      <alignment horizontal="center" vertical="center" wrapText="1"/>
    </xf>
    <xf numFmtId="4" fontId="4" fillId="0" borderId="21" xfId="0" applyNumberFormat="1" applyFont="1" applyFill="1" applyBorder="1" applyAlignment="1" applyProtection="1">
      <alignment vertical="center"/>
    </xf>
    <xf numFmtId="4" fontId="4" fillId="0" borderId="21" xfId="0" applyNumberFormat="1" applyFont="1" applyFill="1" applyBorder="1" applyAlignment="1" applyProtection="1">
      <alignment horizontal="center" vertical="center"/>
    </xf>
    <xf numFmtId="166" fontId="8" fillId="0" borderId="0" xfId="0" applyFont="1" applyAlignment="1">
      <alignment horizontal="center"/>
    </xf>
    <xf numFmtId="166" fontId="8" fillId="0" borderId="0" xfId="0" applyFont="1"/>
    <xf numFmtId="1" fontId="2" fillId="5" borderId="0" xfId="0" applyNumberFormat="1" applyFont="1" applyFill="1" applyBorder="1" applyAlignment="1">
      <alignment vertical="center"/>
    </xf>
    <xf numFmtId="166" fontId="3" fillId="4" borderId="0" xfId="0" applyFont="1" applyFill="1" applyAlignment="1"/>
    <xf numFmtId="4" fontId="3" fillId="5" borderId="0" xfId="0" applyNumberFormat="1" applyFont="1" applyFill="1" applyAlignment="1">
      <alignment vertical="center"/>
    </xf>
    <xf numFmtId="1" fontId="2" fillId="4" borderId="0" xfId="0" applyNumberFormat="1" applyFont="1" applyFill="1" applyBorder="1" applyAlignment="1">
      <alignment horizontal="right"/>
    </xf>
    <xf numFmtId="166" fontId="1" fillId="0" borderId="0" xfId="0" applyFont="1" applyFill="1"/>
    <xf numFmtId="166" fontId="2" fillId="0" borderId="0" xfId="0" applyFont="1" applyFill="1" applyAlignment="1">
      <alignment vertical="center"/>
    </xf>
    <xf numFmtId="0" fontId="3" fillId="7" borderId="14" xfId="0" applyNumberFormat="1" applyFont="1" applyFill="1" applyBorder="1" applyAlignment="1" applyProtection="1">
      <alignment horizontal="center" vertical="center" wrapText="1"/>
    </xf>
    <xf numFmtId="0" fontId="3" fillId="7" borderId="16" xfId="0" applyNumberFormat="1" applyFont="1" applyFill="1" applyBorder="1" applyAlignment="1" applyProtection="1">
      <alignment horizontal="center" vertical="center" wrapText="1"/>
    </xf>
    <xf numFmtId="2" fontId="3" fillId="6" borderId="14" xfId="0" applyNumberFormat="1" applyFont="1" applyFill="1" applyBorder="1" applyAlignment="1" applyProtection="1">
      <alignment horizontal="center" vertical="center" wrapText="1"/>
    </xf>
    <xf numFmtId="2" fontId="3" fillId="6" borderId="15" xfId="0" applyNumberFormat="1" applyFont="1" applyFill="1" applyBorder="1" applyAlignment="1" applyProtection="1">
      <alignment horizontal="center" vertical="center" wrapText="1"/>
    </xf>
    <xf numFmtId="2" fontId="3" fillId="6" borderId="16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3" fillId="0" borderId="3" xfId="0" applyNumberFormat="1" applyFont="1" applyFill="1" applyBorder="1" applyAlignment="1" applyProtection="1">
      <alignment horizontal="center" vertical="center" wrapText="1"/>
    </xf>
    <xf numFmtId="1" fontId="3" fillId="0" borderId="18" xfId="0" applyNumberFormat="1" applyFont="1" applyFill="1" applyBorder="1" applyAlignment="1" applyProtection="1">
      <alignment horizontal="center" vertical="center" wrapText="1"/>
    </xf>
  </cellXfs>
  <cellStyles count="5">
    <cellStyle name="Komma" xfId="2" builtinId="3"/>
    <cellStyle name="Prozent" xfId="1" builtinId="5"/>
    <cellStyle name="Standard" xfId="0" builtinId="0"/>
    <cellStyle name="Standard 2" xfId="3"/>
    <cellStyle name="Währung" xfId="4" builtinId="4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Helv"/>
        <scheme val="none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Helv"/>
        <scheme val="none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</font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fill>
        <patternFill patternType="none">
          <fgColor indexed="64"/>
          <bgColor auto="1"/>
        </patternFill>
      </fill>
      <border outline="0">
        <left style="thin">
          <color indexed="64"/>
        </left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outline="0">
        <right style="thin">
          <color indexed="64"/>
        </right>
      </border>
    </dxf>
    <dxf>
      <fill>
        <patternFill patternType="none">
          <fgColor indexed="64"/>
          <bgColor auto="1"/>
        </patternFill>
      </fill>
      <border outline="0"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ill>
        <patternFill patternType="none">
          <fgColor rgb="FF000000"/>
          <bgColor auto="1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5"/>
        <color auto="1"/>
        <name val="Helv"/>
        <scheme val="none"/>
      </font>
      <fill>
        <patternFill patternType="solid">
          <fgColor rgb="FF000000"/>
          <bgColor rgb="FFFCD5B4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71" formatCode="m/d/yyyy"/>
      <fill>
        <patternFill patternType="solid">
          <fgColor indexed="64"/>
          <bgColor theme="9" tint="0.59999389629810485"/>
        </patternFill>
      </fill>
      <alignment horizontal="right" vertical="top" textRotation="0" wrapText="1" indent="0" justifyLastLine="0" shrinkToFit="0" readingOrder="0"/>
    </dxf>
    <dxf>
      <font>
        <b val="0"/>
        <i val="0"/>
        <color auto="1"/>
      </font>
      <fill>
        <patternFill>
          <bgColor rgb="FFFFFFCC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FC66D5"/>
      <color rgb="FFCCFF99"/>
      <color rgb="FFFD95E2"/>
      <color rgb="FF467A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e13" displayName="Tabelle13" ref="A3:L7" totalsRowShown="0" headerRowDxfId="16" dataDxfId="14" totalsRowDxfId="12" headerRowBorderDxfId="15" tableBorderDxfId="13">
  <autoFilter ref="A3:L7"/>
  <tableColumns count="12">
    <tableColumn id="2" name="Pers.Nr." totalsRowDxfId="11"/>
    <tableColumn id="3" name="Name" dataDxfId="10" totalsRowDxfId="9"/>
    <tableColumn id="1" name="Vorname Kind" dataDxfId="8" totalsRowDxfId="7"/>
    <tableColumn id="10" name="Geburtsdatum _x000a_" dataDxfId="6"/>
    <tableColumn id="51" name="vereinbarte_x000a_Belegung" dataDxfId="5" dataCellStyle="Prozent"/>
    <tableColumn id="17" name="Total Einkommen " dataDxfId="4">
      <calculatedColumnFormula>SUMIFS(#REF!,#REF!,"&lt;&gt;#NV")</calculatedColumnFormula>
    </tableColumn>
    <tableColumn id="29" name="Tages-   taxe" dataDxfId="3">
      <calculatedColumnFormula>IF(Tabelle13[[#This Row],[Geburtsdatum 
]]="","",ROUND(IF($A4=$A3,VLOOKUP($F4,Tarife!$B:$F,5,TRUE)*(100%-Rabatt),VLOOKUP($F4,Tarife!$B:$F,5,TRUE))/10,2)*10)</calculatedColumnFormula>
    </tableColumn>
    <tableColumn id="30" name="Tagestaxe (mit Baby Zuschlag +25%)" dataDxfId="2">
      <calculatedColumnFormula>IF(EDATE($D4,18)&gt;TODAY(),G4*(1+BabyZuschlag),G4)</calculatedColumnFormula>
    </tableColumn>
    <tableColumn id="31" name="Taxe_x000a_2/3">
      <calculatedColumnFormula>IF(Tabelle13[[#This Row],[Tages-   taxe]]="","",ROUND((H4*0.666666666666666)*2,1)/2)</calculatedColumnFormula>
    </tableColumn>
    <tableColumn id="32" name="Taxe_x000a_1/2">
      <calculatedColumnFormula>IF(Tabelle13[[#This Row],[Tages-   taxe]]="","",ROUND((H4*0.5)*2,1)/2)</calculatedColumnFormula>
    </tableColumn>
    <tableColumn id="41" name="pro Jahr" dataDxfId="1">
      <calculatedColumnFormula>IFERROR(Tabelle13[[#This Row],[Tagestaxe (mit Baby Zuschlag +25%)]]*$K$1*Tabelle13[[#This Row],[vereinbarte
Belegung]],"")</calculatedColumnFormula>
    </tableColumn>
    <tableColumn id="42" name="pro Monat" dataDxfId="0">
      <calculatedColumnFormula>IFERROR(Tabelle13[[#This Row],[pro Jahr]]/12,"")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7"/>
  <sheetViews>
    <sheetView showGridLines="0" tabSelected="1" topLeftCell="D1" zoomScale="115" zoomScaleNormal="115" workbookViewId="0">
      <selection activeCell="F24" sqref="F24"/>
    </sheetView>
  </sheetViews>
  <sheetFormatPr baseColWidth="10" defaultColWidth="11.42578125" defaultRowHeight="12" x14ac:dyDescent="0.2"/>
  <cols>
    <col min="1" max="1" width="8.7109375" style="12" hidden="1" customWidth="1"/>
    <col min="2" max="2" width="13.5703125" style="12" hidden="1" customWidth="1"/>
    <col min="3" max="3" width="9.7109375" style="12" hidden="1" customWidth="1"/>
    <col min="4" max="4" width="13.28515625" style="25" customWidth="1"/>
    <col min="5" max="5" width="11" style="25" customWidth="1"/>
    <col min="6" max="6" width="17.42578125" style="29" customWidth="1"/>
    <col min="7" max="7" width="8.28515625" style="14" hidden="1" customWidth="1"/>
    <col min="8" max="8" width="18.140625" style="14" customWidth="1"/>
    <col min="9" max="10" width="8.28515625" style="14" customWidth="1"/>
    <col min="11" max="11" width="18.7109375" style="10" customWidth="1"/>
    <col min="12" max="12" width="18.7109375" style="34" customWidth="1"/>
    <col min="13" max="16384" width="11.42578125" style="11"/>
  </cols>
  <sheetData>
    <row r="1" spans="1:75" ht="39.75" customHeight="1" thickBot="1" x14ac:dyDescent="0.25">
      <c r="B1" s="26"/>
      <c r="C1" s="26"/>
      <c r="D1" s="26" t="s">
        <v>31</v>
      </c>
      <c r="E1" s="26"/>
      <c r="F1" s="26"/>
      <c r="G1" s="31"/>
      <c r="H1" s="31"/>
      <c r="I1" s="31"/>
      <c r="J1" s="31"/>
      <c r="K1" s="10">
        <v>220</v>
      </c>
      <c r="L1" s="36" t="s">
        <v>19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</row>
    <row r="2" spans="1:75" ht="29.25" customHeight="1" x14ac:dyDescent="0.2">
      <c r="A2" s="81" t="s">
        <v>23</v>
      </c>
      <c r="B2" s="82"/>
      <c r="C2" s="82"/>
      <c r="D2" s="82"/>
      <c r="E2" s="82"/>
      <c r="F2" s="83"/>
      <c r="G2" s="78" t="s">
        <v>16</v>
      </c>
      <c r="H2" s="79"/>
      <c r="I2" s="79"/>
      <c r="J2" s="80"/>
      <c r="K2" s="76" t="s">
        <v>17</v>
      </c>
      <c r="L2" s="77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</row>
    <row r="3" spans="1:75" s="60" customFormat="1" ht="44.25" customHeight="1" x14ac:dyDescent="0.2">
      <c r="A3" s="49" t="s">
        <v>0</v>
      </c>
      <c r="B3" s="50" t="s">
        <v>14</v>
      </c>
      <c r="C3" s="51" t="s">
        <v>18</v>
      </c>
      <c r="D3" s="52" t="s">
        <v>22</v>
      </c>
      <c r="E3" s="52" t="s">
        <v>15</v>
      </c>
      <c r="F3" s="53" t="s">
        <v>8</v>
      </c>
      <c r="G3" s="54" t="s">
        <v>2</v>
      </c>
      <c r="H3" s="55" t="s">
        <v>32</v>
      </c>
      <c r="I3" s="56" t="s">
        <v>12</v>
      </c>
      <c r="J3" s="57" t="s">
        <v>13</v>
      </c>
      <c r="K3" s="58" t="s">
        <v>20</v>
      </c>
      <c r="L3" s="61" t="s">
        <v>21</v>
      </c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</row>
    <row r="4" spans="1:75" s="23" customFormat="1" ht="13.5" customHeight="1" x14ac:dyDescent="0.15">
      <c r="A4" s="27"/>
      <c r="B4" s="27"/>
      <c r="C4" s="27"/>
      <c r="D4" s="33"/>
      <c r="E4" s="32"/>
      <c r="F4" s="35"/>
      <c r="G4" s="45" t="str">
        <f>IF(Tabelle13[[#This Row],[Geburtsdatum 
]]="","",ROUND(IF($A4=$A3,VLOOKUP($F4,Tarife!$B:$F,5,TRUE)*(100%-Rabatt),VLOOKUP($F4,Tarife!$B:$F,5,TRUE))/10,2)*10)</f>
        <v/>
      </c>
      <c r="H4" s="46" t="str">
        <f ca="1">IF(EDATE($D4,18)&gt;TODAY(),G4*(1+BabyZuschlag),G4)</f>
        <v/>
      </c>
      <c r="I4" s="47" t="str">
        <f>IF(Tabelle13[[#This Row],[Tages-   taxe]]="","",ROUND((H4*0.666666666666666)*2,1)/2)</f>
        <v/>
      </c>
      <c r="J4" s="48" t="str">
        <f>IF(Tabelle13[[#This Row],[Tages-   taxe]]="","",ROUND((H4*0.5)*2,1)/2)</f>
        <v/>
      </c>
      <c r="K4" s="37" t="str">
        <f ca="1">IFERROR(Tabelle13[[#This Row],[Tagestaxe (mit Baby Zuschlag +25%)]]*$K$1*Tabelle13[[#This Row],[vereinbarte
Belegung]],"")</f>
        <v/>
      </c>
      <c r="L4" s="38" t="str">
        <f ca="1">IFERROR(Tabelle13[[#This Row],[pro Jahr]]/12,"")</f>
        <v/>
      </c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</row>
    <row r="5" spans="1:75" s="23" customFormat="1" ht="13.5" customHeight="1" x14ac:dyDescent="0.15">
      <c r="A5" s="27"/>
      <c r="B5" s="27"/>
      <c r="C5" s="27"/>
      <c r="D5" s="33"/>
      <c r="E5" s="32"/>
      <c r="F5" s="35"/>
      <c r="G5" s="41" t="str">
        <f>IF(Tabelle13[[#This Row],[Geburtsdatum 
]]="","",ROUND(IF($A5=$A4,VLOOKUP($F5,Tarife!$B:$F,5,TRUE)*(100%-Rabatt),VLOOKUP($F5,Tarife!$B:$F,5,TRUE))/10,2)*10)</f>
        <v/>
      </c>
      <c r="H5" s="42" t="str">
        <f ca="1">IF(EDATE($D5,18)&gt;TODAY(),G5*(1+BabyZuschlag),G5)</f>
        <v/>
      </c>
      <c r="I5" s="43" t="str">
        <f>IF(Tabelle13[[#This Row],[Tages-   taxe]]="","",ROUND((H5*0.666666666666666)*2,1)/2)</f>
        <v/>
      </c>
      <c r="J5" s="44" t="str">
        <f>IF(Tabelle13[[#This Row],[Tages-   taxe]]="","",ROUND((H5*0.5)*2,1)/2)</f>
        <v/>
      </c>
      <c r="K5" s="39" t="str">
        <f ca="1">IFERROR(Tabelle13[[#This Row],[Tagestaxe (mit Baby Zuschlag +25%)]]*$K$1*Tabelle13[[#This Row],[vereinbarte
Belegung]],"")</f>
        <v/>
      </c>
      <c r="L5" s="40" t="str">
        <f ca="1">IFERROR(Tabelle13[[#This Row],[pro Jahr]]/12,"")</f>
        <v/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</row>
    <row r="6" spans="1:75" s="23" customFormat="1" ht="13.5" customHeight="1" x14ac:dyDescent="0.15">
      <c r="A6" s="27"/>
      <c r="B6" s="27"/>
      <c r="C6" s="27"/>
      <c r="D6" s="33"/>
      <c r="E6" s="32"/>
      <c r="F6" s="35"/>
      <c r="G6" s="45" t="str">
        <f>IF(Tabelle13[[#This Row],[Geburtsdatum 
]]="","",ROUND(IF($A6=$A5,VLOOKUP($F6,Tarife!$B:$F,5,TRUE)*(100%-Rabatt),VLOOKUP($F6,Tarife!$B:$F,5,TRUE))/10,2)*10)</f>
        <v/>
      </c>
      <c r="H6" s="46" t="str">
        <f ca="1">IF(EDATE($D6,18)&gt;TODAY(),G6*(1+BabyZuschlag),G6)</f>
        <v/>
      </c>
      <c r="I6" s="47" t="str">
        <f>IF(Tabelle13[[#This Row],[Tages-   taxe]]="","",ROUND((H6*0.666666666666666)*2,1)/2)</f>
        <v/>
      </c>
      <c r="J6" s="48" t="str">
        <f>IF(Tabelle13[[#This Row],[Tages-   taxe]]="","",ROUND((H6*0.5)*2,1)/2)</f>
        <v/>
      </c>
      <c r="K6" s="37" t="str">
        <f ca="1">IFERROR(Tabelle13[[#This Row],[Tagestaxe (mit Baby Zuschlag +25%)]]*$K$1*Tabelle13[[#This Row],[vereinbarte
Belegung]],"")</f>
        <v/>
      </c>
      <c r="L6" s="38" t="str">
        <f ca="1">IFERROR(Tabelle13[[#This Row],[pro Jahr]]/12,"")</f>
        <v/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</row>
    <row r="7" spans="1:75" s="23" customFormat="1" ht="13.5" customHeight="1" thickBot="1" x14ac:dyDescent="0.2">
      <c r="A7" s="27"/>
      <c r="B7" s="27"/>
      <c r="C7" s="27"/>
      <c r="D7" s="33"/>
      <c r="E7" s="32"/>
      <c r="F7" s="35"/>
      <c r="G7" s="62" t="str">
        <f>IF(Tabelle13[[#This Row],[Geburtsdatum 
]]="","",ROUND(IF($A7=$A6,VLOOKUP($F7,Tarife!$B:$F,5,TRUE)*(100%-Rabatt),VLOOKUP($F7,Tarife!$B:$F,5,TRUE))/10,2)*10)</f>
        <v/>
      </c>
      <c r="H7" s="63" t="str">
        <f ca="1">IF(EDATE($D7,18)&gt;TODAY(),G7*(1+BabyZuschlag),G7)</f>
        <v/>
      </c>
      <c r="I7" s="64" t="str">
        <f>IF(Tabelle13[[#This Row],[Tages-   taxe]]="","",ROUND((H7*0.666666666666666)*2,1)/2)</f>
        <v/>
      </c>
      <c r="J7" s="65" t="str">
        <f>IF(Tabelle13[[#This Row],[Tages-   taxe]]="","",ROUND((H7*0.5)*2,1)/2)</f>
        <v/>
      </c>
      <c r="K7" s="66" t="str">
        <f ca="1">IFERROR(Tabelle13[[#This Row],[Tagestaxe (mit Baby Zuschlag +25%)]]*$K$1*Tabelle13[[#This Row],[vereinbarte
Belegung]],"")</f>
        <v/>
      </c>
      <c r="L7" s="67" t="str">
        <f ca="1">IFERROR(Tabelle13[[#This Row],[pro Jahr]]/12,"")</f>
        <v/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</row>
  </sheetData>
  <sheetProtection sort="0" autoFilter="0"/>
  <mergeCells count="3">
    <mergeCell ref="K2:L2"/>
    <mergeCell ref="G2:J2"/>
    <mergeCell ref="A2:F2"/>
  </mergeCells>
  <conditionalFormatting sqref="A4:C7">
    <cfRule type="duplicateValues" dxfId="17" priority="48"/>
  </conditionalFormatting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U14"/>
  <sheetViews>
    <sheetView workbookViewId="0">
      <selection activeCell="P23" sqref="P23"/>
    </sheetView>
  </sheetViews>
  <sheetFormatPr baseColWidth="10" defaultRowHeight="12.75" x14ac:dyDescent="0.2"/>
  <cols>
    <col min="1" max="1" width="5.7109375" customWidth="1"/>
    <col min="2" max="2" width="11.42578125" style="1"/>
    <col min="3" max="3" width="5.7109375" customWidth="1"/>
    <col min="4" max="4" width="11.42578125" style="1"/>
    <col min="5" max="5" width="5.7109375" customWidth="1"/>
    <col min="6" max="6" width="9.140625" style="1" bestFit="1" customWidth="1"/>
    <col min="7" max="7" width="10.85546875" style="30" customWidth="1"/>
    <col min="8" max="8" width="14.7109375" style="30" bestFit="1" customWidth="1"/>
    <col min="9" max="9" width="8.28515625" customWidth="1"/>
    <col min="10" max="10" width="14" style="21" bestFit="1" customWidth="1"/>
    <col min="11" max="11" width="7.140625" customWidth="1"/>
    <col min="12" max="12" width="15.5703125" customWidth="1"/>
    <col min="15" max="15" width="12.28515625" customWidth="1"/>
    <col min="16" max="16" width="12.7109375" bestFit="1" customWidth="1"/>
    <col min="20" max="20" width="11.42578125" style="28"/>
    <col min="21" max="21" width="25" style="28" bestFit="1" customWidth="1"/>
  </cols>
  <sheetData>
    <row r="1" spans="1:16" x14ac:dyDescent="0.2">
      <c r="A1" s="15" t="s">
        <v>3</v>
      </c>
      <c r="B1" s="16"/>
      <c r="C1" s="17"/>
      <c r="D1" s="16"/>
      <c r="E1" s="17"/>
      <c r="F1" s="16"/>
      <c r="G1" s="16"/>
      <c r="H1" s="16"/>
      <c r="J1" s="19" t="s">
        <v>24</v>
      </c>
      <c r="K1" s="18"/>
      <c r="L1" s="19" t="s">
        <v>10</v>
      </c>
      <c r="N1" s="28" t="s">
        <v>29</v>
      </c>
      <c r="O1" s="28" t="s">
        <v>30</v>
      </c>
    </row>
    <row r="2" spans="1:16" x14ac:dyDescent="0.2">
      <c r="A2" s="8"/>
      <c r="B2" s="9" t="s">
        <v>4</v>
      </c>
      <c r="C2" s="7"/>
      <c r="D2" s="9" t="s">
        <v>5</v>
      </c>
      <c r="E2" s="7"/>
      <c r="F2" s="71" t="s">
        <v>6</v>
      </c>
      <c r="G2" s="73" t="s">
        <v>27</v>
      </c>
      <c r="H2" s="73" t="s">
        <v>28</v>
      </c>
      <c r="J2" s="20" t="s">
        <v>9</v>
      </c>
      <c r="L2" s="20" t="s">
        <v>11</v>
      </c>
      <c r="N2" s="28"/>
      <c r="O2" s="28"/>
      <c r="P2" s="74"/>
    </row>
    <row r="3" spans="1:16" x14ac:dyDescent="0.2">
      <c r="A3" s="2" t="s">
        <v>7</v>
      </c>
      <c r="B3" s="3">
        <v>0</v>
      </c>
      <c r="C3" s="4" t="s">
        <v>1</v>
      </c>
      <c r="D3" s="3">
        <v>50000</v>
      </c>
      <c r="E3" s="5" t="s">
        <v>1</v>
      </c>
      <c r="F3" s="72">
        <v>30</v>
      </c>
      <c r="G3" s="70">
        <v>101</v>
      </c>
      <c r="H3" s="70" t="str">
        <f>CONCATENATE(G3,"a")</f>
        <v>101a</v>
      </c>
      <c r="J3" s="24">
        <v>0</v>
      </c>
      <c r="L3" s="24">
        <v>0.25</v>
      </c>
      <c r="N3" s="28">
        <f t="shared" ref="N3:N14" si="0">F3</f>
        <v>30</v>
      </c>
      <c r="O3" s="28">
        <f>N3*1.25</f>
        <v>37.5</v>
      </c>
      <c r="P3" s="75"/>
    </row>
    <row r="4" spans="1:16" x14ac:dyDescent="0.2">
      <c r="A4" s="2" t="s">
        <v>1</v>
      </c>
      <c r="B4" s="3">
        <v>50001</v>
      </c>
      <c r="C4" s="6" t="s">
        <v>1</v>
      </c>
      <c r="D4" s="3">
        <v>75000</v>
      </c>
      <c r="E4" s="5" t="s">
        <v>1</v>
      </c>
      <c r="F4" s="72">
        <v>45</v>
      </c>
      <c r="G4" s="70">
        <v>102</v>
      </c>
      <c r="H4" s="70" t="str">
        <f t="shared" ref="H4:H9" si="1">CONCATENATE(G4,"a")</f>
        <v>102a</v>
      </c>
      <c r="J4" s="68"/>
      <c r="K4" s="69"/>
      <c r="L4" s="69"/>
      <c r="N4" s="28">
        <f t="shared" si="0"/>
        <v>45</v>
      </c>
      <c r="O4" s="28">
        <f t="shared" ref="O4:O9" si="2">N4*1.25</f>
        <v>56.25</v>
      </c>
      <c r="P4" s="75"/>
    </row>
    <row r="5" spans="1:16" x14ac:dyDescent="0.2">
      <c r="A5" s="2" t="s">
        <v>1</v>
      </c>
      <c r="B5" s="3">
        <v>75001</v>
      </c>
      <c r="C5" s="6" t="s">
        <v>1</v>
      </c>
      <c r="D5" s="3">
        <v>100000</v>
      </c>
      <c r="E5" s="5" t="s">
        <v>1</v>
      </c>
      <c r="F5" s="72">
        <v>60</v>
      </c>
      <c r="G5" s="70">
        <v>103</v>
      </c>
      <c r="H5" s="70" t="str">
        <f t="shared" si="1"/>
        <v>103a</v>
      </c>
      <c r="J5" s="68" t="s">
        <v>25</v>
      </c>
      <c r="K5" s="69"/>
      <c r="L5" s="69"/>
      <c r="N5" s="28">
        <f t="shared" si="0"/>
        <v>60</v>
      </c>
      <c r="O5" s="28">
        <f t="shared" si="2"/>
        <v>75</v>
      </c>
      <c r="P5" s="75"/>
    </row>
    <row r="6" spans="1:16" x14ac:dyDescent="0.2">
      <c r="A6" s="2" t="s">
        <v>1</v>
      </c>
      <c r="B6" s="3">
        <v>100001</v>
      </c>
      <c r="C6" s="6" t="s">
        <v>1</v>
      </c>
      <c r="D6" s="3">
        <v>125000</v>
      </c>
      <c r="E6" s="5" t="s">
        <v>1</v>
      </c>
      <c r="F6" s="72">
        <v>80</v>
      </c>
      <c r="G6" s="70">
        <v>104</v>
      </c>
      <c r="H6" s="70" t="str">
        <f t="shared" si="1"/>
        <v>104a</v>
      </c>
      <c r="J6" s="68" t="s">
        <v>26</v>
      </c>
      <c r="K6" s="69"/>
      <c r="L6" s="69"/>
      <c r="N6" s="28">
        <f t="shared" si="0"/>
        <v>80</v>
      </c>
      <c r="O6" s="28">
        <f t="shared" si="2"/>
        <v>100</v>
      </c>
      <c r="P6" s="75"/>
    </row>
    <row r="7" spans="1:16" x14ac:dyDescent="0.2">
      <c r="A7" s="2" t="s">
        <v>1</v>
      </c>
      <c r="B7" s="3">
        <v>125001</v>
      </c>
      <c r="C7" s="6" t="s">
        <v>1</v>
      </c>
      <c r="D7" s="3">
        <v>150000</v>
      </c>
      <c r="E7" s="5" t="s">
        <v>1</v>
      </c>
      <c r="F7" s="72">
        <v>100</v>
      </c>
      <c r="G7" s="70">
        <v>105</v>
      </c>
      <c r="H7" s="70" t="str">
        <f t="shared" si="1"/>
        <v>105a</v>
      </c>
      <c r="J7" s="68"/>
      <c r="K7" s="69"/>
      <c r="L7" s="69"/>
      <c r="N7" s="28">
        <f t="shared" si="0"/>
        <v>100</v>
      </c>
      <c r="O7" s="28">
        <f t="shared" si="2"/>
        <v>125</v>
      </c>
      <c r="P7" s="75"/>
    </row>
    <row r="8" spans="1:16" x14ac:dyDescent="0.2">
      <c r="A8" s="2" t="s">
        <v>1</v>
      </c>
      <c r="B8" s="3">
        <v>150001</v>
      </c>
      <c r="C8" s="6" t="s">
        <v>1</v>
      </c>
      <c r="D8" s="3">
        <v>200000</v>
      </c>
      <c r="E8" s="5" t="s">
        <v>1</v>
      </c>
      <c r="F8" s="72">
        <v>110</v>
      </c>
      <c r="G8" s="70">
        <v>106</v>
      </c>
      <c r="H8" s="70" t="str">
        <f t="shared" si="1"/>
        <v>106a</v>
      </c>
      <c r="J8" s="68"/>
      <c r="K8" s="69"/>
      <c r="L8" s="69"/>
      <c r="N8" s="28">
        <f t="shared" si="0"/>
        <v>110</v>
      </c>
      <c r="O8" s="28">
        <f t="shared" si="2"/>
        <v>137.5</v>
      </c>
      <c r="P8" s="75"/>
    </row>
    <row r="9" spans="1:16" x14ac:dyDescent="0.2">
      <c r="A9" s="2" t="s">
        <v>1</v>
      </c>
      <c r="B9" s="3">
        <v>200001</v>
      </c>
      <c r="C9" s="6" t="s">
        <v>1</v>
      </c>
      <c r="D9" s="3">
        <v>999999</v>
      </c>
      <c r="E9" s="5" t="s">
        <v>1</v>
      </c>
      <c r="F9" s="72">
        <v>120</v>
      </c>
      <c r="G9" s="70">
        <v>107</v>
      </c>
      <c r="H9" s="70" t="str">
        <f t="shared" si="1"/>
        <v>107a</v>
      </c>
      <c r="J9" s="68"/>
      <c r="K9" s="69"/>
      <c r="L9" s="69"/>
      <c r="N9" s="28">
        <f t="shared" si="0"/>
        <v>120</v>
      </c>
      <c r="O9" s="28">
        <f t="shared" si="2"/>
        <v>150</v>
      </c>
      <c r="P9" s="75"/>
    </row>
    <row r="10" spans="1:16" x14ac:dyDescent="0.2">
      <c r="A10" s="2"/>
      <c r="B10" s="3"/>
      <c r="C10" s="6"/>
      <c r="D10" s="3"/>
      <c r="E10" s="5"/>
      <c r="F10" s="72"/>
      <c r="G10" s="70"/>
      <c r="H10" s="70"/>
      <c r="N10" s="28">
        <f t="shared" si="0"/>
        <v>0</v>
      </c>
      <c r="O10" s="28"/>
      <c r="P10" s="75"/>
    </row>
    <row r="11" spans="1:16" x14ac:dyDescent="0.2">
      <c r="A11" s="2"/>
      <c r="B11" s="3"/>
      <c r="C11" s="6"/>
      <c r="D11" s="3"/>
      <c r="E11" s="5"/>
      <c r="F11" s="72"/>
      <c r="G11" s="70"/>
      <c r="H11" s="70"/>
      <c r="N11" s="28">
        <f t="shared" si="0"/>
        <v>0</v>
      </c>
      <c r="O11" s="28"/>
    </row>
    <row r="12" spans="1:16" x14ac:dyDescent="0.2">
      <c r="A12" s="2"/>
      <c r="B12" s="3"/>
      <c r="C12" s="6"/>
      <c r="D12" s="3"/>
      <c r="E12" s="5"/>
      <c r="F12" s="72"/>
      <c r="G12" s="70"/>
      <c r="H12" s="70"/>
      <c r="N12" s="28">
        <f t="shared" si="0"/>
        <v>0</v>
      </c>
      <c r="O12" s="28"/>
    </row>
    <row r="13" spans="1:16" x14ac:dyDescent="0.2">
      <c r="A13" s="2"/>
      <c r="B13" s="3"/>
      <c r="C13" s="6"/>
      <c r="D13" s="3"/>
      <c r="E13" s="5"/>
      <c r="F13" s="72"/>
      <c r="G13" s="70"/>
      <c r="H13" s="70"/>
      <c r="N13" s="28">
        <f t="shared" si="0"/>
        <v>0</v>
      </c>
      <c r="O13" s="28"/>
    </row>
    <row r="14" spans="1:16" x14ac:dyDescent="0.2">
      <c r="A14" s="2"/>
      <c r="B14" s="3"/>
      <c r="C14" s="6"/>
      <c r="D14" s="3"/>
      <c r="E14" s="5"/>
      <c r="F14" s="72"/>
      <c r="G14" s="70"/>
      <c r="H14" s="70"/>
      <c r="N14" s="28">
        <f t="shared" si="0"/>
        <v>0</v>
      </c>
      <c r="O14" s="28"/>
    </row>
  </sheetData>
  <customSheetViews>
    <customSheetView guid="{76111B21-69A6-4CAD-8103-C48F12025D5D}" state="hidden">
      <selection activeCell="A24" sqref="A24"/>
      <pageMargins left="0.7" right="0.7" top="0.78740157499999996" bottom="0.78740157499999996" header="0.3" footer="0.3"/>
    </customSheetView>
  </customSheetView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Taxen Rechner</vt:lpstr>
      <vt:lpstr>Tarife</vt:lpstr>
      <vt:lpstr>BabyZuschlag</vt:lpstr>
      <vt:lpstr>Rabatt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Honorarabrechnung Leitung Chirurgie</dc:title>
  <dc:creator>Funk Heidi</dc:creator>
  <cp:lastModifiedBy>van der Werff Florian HCARE-KSSG-AUSB</cp:lastModifiedBy>
  <cp:lastPrinted>2017-10-19T12:29:48Z</cp:lastPrinted>
  <dcterms:created xsi:type="dcterms:W3CDTF">2003-01-16T12:58:12Z</dcterms:created>
  <dcterms:modified xsi:type="dcterms:W3CDTF">2024-05-27T13:26:08Z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10.2018 Monatliche Lohnabzüge Spieltrükli - Kopie.xlsx</vt:lpwstr>
  </property>
</Properties>
</file>